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<sst xmlns="http://schemas.openxmlformats.org/spreadsheetml/2006/main" count="134" uniqueCount="46">
  <si>
    <t>BUSINESS SEGMENT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</si>
  <si>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</si>
  <si>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</si>
  <si>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</si>
  <si>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</si>
  <si>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</si>
  <si>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</si>
  <si>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</si>
  <si>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</si>
  <si>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Result</t>
  </si>
  <si>
    <t>Finance costs</t>
  </si>
  <si>
    <t>Operating profit</t>
  </si>
  <si>
    <t>Loan loss and provision</t>
  </si>
  <si>
    <t>Share of net profits of associates</t>
  </si>
  <si>
    <t>Profit before taxation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</si>
  <si>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</si>
  <si>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</si>
  <si>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</si>
  <si>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</si>
  <si>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</si>
  <si>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</si>
  <si>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</si>
  <si>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</si>
  <si>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</si>
  <si>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</si>
  <si>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</si>
  <si>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Revenue from external customers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</si>
  <si>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</si>
  <si>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</si>
  <si>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</si>
  <si>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</si>
  <si>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</si>
  <si>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</si>
  <si>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</si>
  <si>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</si>
  <si>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</si>
  <si>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</si>
  <si>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</si>
  <si>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</si>
  <si>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MALAYAN BANKING BERHAD</t>
  </si>
  <si>
    <t>(3813-K)</t>
  </si>
  <si>
    <t>A8 i. SEGMENT INFORMATION ON REVENUES, RESULTS, ASSETS AND LIABILITIES</t>
  </si>
  <si>
    <t>Banking and Finance</t>
  </si>
  <si>
    <t>31 Dec 2004</t>
  </si>
  <si>
    <t>31 Dec 2003</t>
  </si>
  <si>
    <t>30 June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</si>
</sst>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\ h:mm\ AM/PM"/>
    <numFmt numFmtId="167" formatCode="dd\-mmm\-yy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" fontId="1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3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6" fontId="2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1" fillId="0" borderId="3" xfId="15" applyNumberFormat="1" applyFont="1" applyBorder="1" applyAlignment="1">
      <alignment horizontal="right"/>
    </xf>
    <xf numFmtId="167" fontId="1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" fontId="2" fillId="0" borderId="0" xfId="15" applyNumberFormat="1" applyFont="1" applyAlignment="1" quotePrefix="1">
      <alignment horizontal="center"/>
    </xf>
    <xf numFmtId="1" fontId="1" fillId="0" borderId="0" xfId="15" applyNumberFormat="1" applyFont="1" applyAlignment="1" quotePrefix="1">
      <alignment horizontal="center"/>
    </xf>
    <xf numFmtId="164" fontId="2" fillId="0" borderId="0" xfId="15" applyNumberFormat="1" applyFont="1" applyAlignment="1">
      <alignment horizontal="center" wrapText="1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I14">
      <selection activeCell="O20" sqref="O20"/>
    </sheetView>
  </sheetViews>
  <sheetFormatPr defaultColWidth="9.140625" defaultRowHeight="12.75"/>
  <cols>
    <col min="3" max="3" width="9.7109375" style="0" customWidth="1"/>
    <col min="4" max="15" width="12.7109375" style="0" customWidth="1"/>
    <col min="16" max="16" width="15.28125" style="0" bestFit="1" customWidth="1"/>
    <col min="17" max="17" width="14.00390625" style="0" bestFit="1" customWidth="1"/>
    <col min="18" max="18" width="8.8515625" style="0" customWidth="1"/>
  </cols>
  <sheetData>
    <row r="1" spans="1:17" ht="18.75">
      <c r="A1" s="44" t="s">
        <v>39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</row>
    <row r="2" spans="1:17" ht="18.75">
      <c r="A2" s="44" t="s">
        <v>40</v>
      </c>
      <c r="B2" s="1"/>
      <c r="C2" s="1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</row>
    <row r="3" spans="1:17" ht="12.75">
      <c r="A3" s="1"/>
      <c r="B3" s="1"/>
      <c r="C3" s="1"/>
      <c r="D3" s="2"/>
      <c r="E3" s="3"/>
      <c r="F3" s="43"/>
      <c r="G3" s="3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7" ht="12.75">
      <c r="A4" s="4" t="s">
        <v>41</v>
      </c>
      <c r="B4" s="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2.75">
      <c r="A5" s="1"/>
      <c r="B5" s="1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</row>
    <row r="6" spans="1:17" ht="12.75">
      <c r="A6" s="5" t="s">
        <v>0</v>
      </c>
      <c r="B6" s="1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</row>
    <row r="7" spans="1:15" ht="12.75">
      <c r="A7" s="4"/>
      <c r="B7" s="4"/>
      <c r="C7" s="4"/>
      <c r="D7" s="51" t="s">
        <v>42</v>
      </c>
      <c r="E7" s="51"/>
      <c r="F7" s="51" t="s">
        <v>1</v>
      </c>
      <c r="G7" s="51"/>
      <c r="H7" s="51" t="s">
        <v>27</v>
      </c>
      <c r="I7" s="51"/>
      <c r="J7" s="51" t="s">
        <v>2</v>
      </c>
      <c r="K7" s="51"/>
      <c r="L7" s="51" t="s">
        <v>3</v>
      </c>
      <c r="M7" s="51"/>
      <c r="N7" s="51" t="s">
        <v>4</v>
      </c>
      <c r="O7" s="51"/>
    </row>
    <row r="8" spans="1:15" ht="12.75">
      <c r="A8" s="6"/>
      <c r="B8" s="6"/>
      <c r="C8" s="6"/>
      <c r="D8" s="7" t="s">
        <v>43</v>
      </c>
      <c r="E8" s="8" t="s">
        <v>44</v>
      </c>
      <c r="F8" s="7" t="s">
        <v>43</v>
      </c>
      <c r="G8" s="8" t="s">
        <v>44</v>
      </c>
      <c r="H8" s="7" t="s">
        <v>43</v>
      </c>
      <c r="I8" s="8" t="s">
        <v>44</v>
      </c>
      <c r="J8" s="7" t="s">
        <v>43</v>
      </c>
      <c r="K8" s="8" t="s">
        <v>44</v>
      </c>
      <c r="L8" s="7" t="s">
        <v>43</v>
      </c>
      <c r="M8" s="8" t="s">
        <v>44</v>
      </c>
      <c r="N8" s="7" t="s">
        <v>43</v>
      </c>
      <c r="O8" s="8" t="s">
        <v>44</v>
      </c>
    </row>
    <row r="9" spans="1:15" ht="12.75">
      <c r="A9" s="4" t="s">
        <v>6</v>
      </c>
      <c r="B9" s="1"/>
      <c r="C9" s="1"/>
      <c r="D9" s="9" t="s">
        <v>5</v>
      </c>
      <c r="E9" s="10" t="s">
        <v>5</v>
      </c>
      <c r="F9" s="9" t="s">
        <v>5</v>
      </c>
      <c r="G9" s="10" t="s">
        <v>5</v>
      </c>
      <c r="H9" s="9" t="s">
        <v>5</v>
      </c>
      <c r="I9" s="10" t="s">
        <v>5</v>
      </c>
      <c r="J9" s="9" t="s">
        <v>5</v>
      </c>
      <c r="K9" s="10" t="s">
        <v>5</v>
      </c>
      <c r="L9" s="9" t="s">
        <v>5</v>
      </c>
      <c r="M9" s="10" t="s">
        <v>5</v>
      </c>
      <c r="N9" s="9" t="s">
        <v>5</v>
      </c>
      <c r="O9" s="10" t="s">
        <v>5</v>
      </c>
    </row>
    <row r="10" spans="1:15" ht="12.75">
      <c r="A10" s="4" t="s">
        <v>7</v>
      </c>
      <c r="B10" s="1"/>
      <c r="C10" s="1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</row>
    <row r="11" spans="1:15" ht="12.75">
      <c r="A11" s="1" t="s">
        <v>28</v>
      </c>
      <c r="B11" s="1"/>
      <c r="C11" s="1"/>
      <c r="D11" s="9">
        <v>4666730</v>
      </c>
      <c r="E11" s="10">
        <v>4305691</v>
      </c>
      <c r="F11" s="9">
        <v>226720</v>
      </c>
      <c r="G11" s="10">
        <v>166838</v>
      </c>
      <c r="H11" s="9">
        <v>132620</v>
      </c>
      <c r="I11" s="10">
        <v>138346</v>
      </c>
      <c r="J11" s="9">
        <v>41197</v>
      </c>
      <c r="K11" s="10">
        <v>29288</v>
      </c>
      <c r="L11" s="9">
        <v>0</v>
      </c>
      <c r="M11" s="10">
        <v>0</v>
      </c>
      <c r="N11" s="9">
        <f>+D11+F11+H11+J11+L11</f>
        <v>5067267</v>
      </c>
      <c r="O11" s="10">
        <f>+E11+G11+I11+K11+M11</f>
        <v>4640163</v>
      </c>
    </row>
    <row r="12" spans="1:15" ht="12.75">
      <c r="A12" s="11" t="s">
        <v>29</v>
      </c>
      <c r="B12" s="11"/>
      <c r="C12" s="11"/>
      <c r="D12" s="12">
        <v>2978885</v>
      </c>
      <c r="E12" s="13">
        <v>679221</v>
      </c>
      <c r="F12" s="12">
        <v>17412</v>
      </c>
      <c r="G12" s="13">
        <v>43445</v>
      </c>
      <c r="H12" s="12">
        <v>42805</v>
      </c>
      <c r="I12" s="13">
        <v>-2395</v>
      </c>
      <c r="J12" s="12">
        <v>12630</v>
      </c>
      <c r="K12" s="13">
        <v>5958</v>
      </c>
      <c r="L12" s="12">
        <v>-3051732</v>
      </c>
      <c r="M12" s="13">
        <v>-726229</v>
      </c>
      <c r="N12" s="9">
        <f>+D12+F12+H12+J12+L12</f>
        <v>0</v>
      </c>
      <c r="O12" s="13">
        <f>+E12+G12+I12+K12+M12</f>
        <v>0</v>
      </c>
    </row>
    <row r="13" spans="1:15" ht="13.5" thickBot="1">
      <c r="A13" s="14" t="s">
        <v>8</v>
      </c>
      <c r="B13" s="14"/>
      <c r="C13" s="14"/>
      <c r="D13" s="15">
        <f aca="true" t="shared" si="0" ref="D13:O13">+D11+D12</f>
        <v>7645615</v>
      </c>
      <c r="E13" s="27">
        <f t="shared" si="0"/>
        <v>4984912</v>
      </c>
      <c r="F13" s="15">
        <f t="shared" si="0"/>
        <v>244132</v>
      </c>
      <c r="G13" s="27">
        <f t="shared" si="0"/>
        <v>210283</v>
      </c>
      <c r="H13" s="15">
        <f t="shared" si="0"/>
        <v>175425</v>
      </c>
      <c r="I13" s="27">
        <f t="shared" si="0"/>
        <v>135951</v>
      </c>
      <c r="J13" s="15">
        <f t="shared" si="0"/>
        <v>53827</v>
      </c>
      <c r="K13" s="27">
        <f t="shared" si="0"/>
        <v>35246</v>
      </c>
      <c r="L13" s="15">
        <f t="shared" si="0"/>
        <v>-3051732</v>
      </c>
      <c r="M13" s="27">
        <f t="shared" si="0"/>
        <v>-726229</v>
      </c>
      <c r="N13" s="15">
        <f t="shared" si="0"/>
        <v>5067267</v>
      </c>
      <c r="O13" s="27">
        <f t="shared" si="0"/>
        <v>4640163</v>
      </c>
    </row>
    <row r="14" spans="1:15" ht="12.75">
      <c r="A14" s="1"/>
      <c r="B14" s="1"/>
      <c r="C14" s="1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</row>
    <row r="15" spans="1:15" ht="12.75">
      <c r="A15" s="4" t="s">
        <v>9</v>
      </c>
      <c r="B15" s="1"/>
      <c r="C15" s="1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</row>
    <row r="16" spans="1:15" ht="12.75">
      <c r="A16" s="16" t="s">
        <v>30</v>
      </c>
      <c r="B16" s="16"/>
      <c r="C16" s="16"/>
      <c r="D16" s="17">
        <v>5127653</v>
      </c>
      <c r="E16" s="18">
        <v>2518360</v>
      </c>
      <c r="F16" s="17">
        <v>97148</v>
      </c>
      <c r="G16" s="18">
        <v>85233</v>
      </c>
      <c r="H16" s="17">
        <v>79013</v>
      </c>
      <c r="I16" s="18">
        <v>48885</v>
      </c>
      <c r="J16" s="17">
        <v>25124</v>
      </c>
      <c r="K16" s="18">
        <v>15373</v>
      </c>
      <c r="L16" s="17">
        <v>-2966959</v>
      </c>
      <c r="M16" s="18">
        <v>-620425</v>
      </c>
      <c r="N16" s="9">
        <f>+D16+F16+H16+J16+L16</f>
        <v>2361979</v>
      </c>
      <c r="O16" s="18">
        <f>+E16+G16+I16+K16+M16</f>
        <v>2047426</v>
      </c>
    </row>
    <row r="17" spans="1:15" ht="12.75">
      <c r="A17" s="19" t="s">
        <v>10</v>
      </c>
      <c r="B17" s="1"/>
      <c r="C17" s="1"/>
      <c r="D17" s="20">
        <v>-187579</v>
      </c>
      <c r="E17" s="21">
        <v>-228331</v>
      </c>
      <c r="F17" s="20">
        <v>-4309</v>
      </c>
      <c r="G17" s="21">
        <v>-3707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f>+D17+F17+H17+J17+L17</f>
        <v>-191888</v>
      </c>
      <c r="O17" s="21">
        <f>+E17+G17+I17+K17+M17</f>
        <v>-232038</v>
      </c>
    </row>
    <row r="18" spans="1:15" ht="12.75">
      <c r="A18" s="19" t="s">
        <v>11</v>
      </c>
      <c r="B18" s="1"/>
      <c r="C18" s="1"/>
      <c r="D18" s="9">
        <f aca="true" t="shared" si="1" ref="D18:M18">+D16+D17</f>
        <v>4940074</v>
      </c>
      <c r="E18" s="10">
        <f t="shared" si="1"/>
        <v>2290029</v>
      </c>
      <c r="F18" s="9">
        <f>+F16+F17</f>
        <v>92839</v>
      </c>
      <c r="G18" s="10">
        <f t="shared" si="1"/>
        <v>81526</v>
      </c>
      <c r="H18" s="9">
        <f t="shared" si="1"/>
        <v>79013</v>
      </c>
      <c r="I18" s="10">
        <f t="shared" si="1"/>
        <v>48885</v>
      </c>
      <c r="J18" s="9">
        <f t="shared" si="1"/>
        <v>25124</v>
      </c>
      <c r="K18" s="10">
        <f t="shared" si="1"/>
        <v>15373</v>
      </c>
      <c r="L18" s="9">
        <f t="shared" si="1"/>
        <v>-2966959</v>
      </c>
      <c r="M18" s="10">
        <f t="shared" si="1"/>
        <v>-620425</v>
      </c>
      <c r="N18" s="9">
        <f>+N16+N17</f>
        <v>2170091</v>
      </c>
      <c r="O18" s="10">
        <f>+O16+O17</f>
        <v>1815388</v>
      </c>
    </row>
    <row r="19" spans="1:15" ht="12.75">
      <c r="A19" s="1" t="s">
        <v>12</v>
      </c>
      <c r="B19" s="1"/>
      <c r="C19" s="1"/>
      <c r="D19" s="9">
        <v>-397696</v>
      </c>
      <c r="E19" s="10">
        <v>-338090</v>
      </c>
      <c r="F19" s="9">
        <v>1523</v>
      </c>
      <c r="G19" s="10">
        <v>20603</v>
      </c>
      <c r="H19" s="9">
        <v>0</v>
      </c>
      <c r="I19" s="10">
        <v>989</v>
      </c>
      <c r="J19" s="9">
        <v>-500</v>
      </c>
      <c r="K19" s="10">
        <v>0</v>
      </c>
      <c r="L19" s="9">
        <v>0</v>
      </c>
      <c r="M19" s="10">
        <v>0</v>
      </c>
      <c r="N19" s="9">
        <f>+D19+F19+H19+J19+L19</f>
        <v>-396673</v>
      </c>
      <c r="O19" s="10">
        <f>+E19+G19+I19+K19+M19</f>
        <v>-316498</v>
      </c>
    </row>
    <row r="20" spans="1:15" ht="12.75">
      <c r="A20" s="1" t="s">
        <v>13</v>
      </c>
      <c r="B20" s="1"/>
      <c r="C20" s="1"/>
      <c r="D20" s="22">
        <v>0</v>
      </c>
      <c r="E20" s="23">
        <v>0</v>
      </c>
      <c r="F20" s="22">
        <v>0</v>
      </c>
      <c r="G20" s="23">
        <v>33</v>
      </c>
      <c r="H20" s="22">
        <v>0</v>
      </c>
      <c r="I20" s="23">
        <v>0</v>
      </c>
      <c r="J20" s="20">
        <v>922</v>
      </c>
      <c r="K20" s="21">
        <v>612</v>
      </c>
      <c r="L20" s="24">
        <v>0</v>
      </c>
      <c r="M20" s="25">
        <v>0</v>
      </c>
      <c r="N20" s="20">
        <f>+D20+F20+H20+J20+L20</f>
        <v>922</v>
      </c>
      <c r="O20" s="21">
        <f>+E20+G20+I20+K20+M20</f>
        <v>645</v>
      </c>
    </row>
    <row r="21" spans="1:15" ht="12.75">
      <c r="A21" s="1" t="s">
        <v>14</v>
      </c>
      <c r="B21" s="1"/>
      <c r="C21" s="1"/>
      <c r="D21" s="17">
        <f aca="true" t="shared" si="2" ref="D21:M21">SUM(D18:D20)</f>
        <v>4542378</v>
      </c>
      <c r="E21" s="18">
        <f t="shared" si="2"/>
        <v>1951939</v>
      </c>
      <c r="F21" s="17">
        <f t="shared" si="2"/>
        <v>94362</v>
      </c>
      <c r="G21" s="18">
        <f t="shared" si="2"/>
        <v>102162</v>
      </c>
      <c r="H21" s="17">
        <f t="shared" si="2"/>
        <v>79013</v>
      </c>
      <c r="I21" s="18">
        <f t="shared" si="2"/>
        <v>49874</v>
      </c>
      <c r="J21" s="17">
        <f t="shared" si="2"/>
        <v>25546</v>
      </c>
      <c r="K21" s="18">
        <f t="shared" si="2"/>
        <v>15985</v>
      </c>
      <c r="L21" s="17">
        <f t="shared" si="2"/>
        <v>-2966959</v>
      </c>
      <c r="M21" s="18">
        <f t="shared" si="2"/>
        <v>-620425</v>
      </c>
      <c r="N21" s="9">
        <f>SUM(N18:N20)</f>
        <v>1774340</v>
      </c>
      <c r="O21" s="10">
        <f>SUM(O18:O20)</f>
        <v>1499535</v>
      </c>
    </row>
    <row r="22" spans="1:15" ht="12.75">
      <c r="A22" s="1" t="s">
        <v>36</v>
      </c>
      <c r="B22" s="1"/>
      <c r="C22" s="1"/>
      <c r="D22" s="20">
        <v>-1283004</v>
      </c>
      <c r="E22" s="21">
        <v>-521644</v>
      </c>
      <c r="F22" s="20">
        <v>-28456</v>
      </c>
      <c r="G22" s="21">
        <v>-18382</v>
      </c>
      <c r="H22" s="20">
        <v>-14511</v>
      </c>
      <c r="I22" s="21">
        <v>-14409</v>
      </c>
      <c r="J22" s="20">
        <v>-4651</v>
      </c>
      <c r="K22" s="21">
        <v>-5196</v>
      </c>
      <c r="L22" s="20">
        <v>828163</v>
      </c>
      <c r="M22" s="21">
        <v>145452</v>
      </c>
      <c r="N22" s="20">
        <f>+D22+F22+H22+J22+L22</f>
        <v>-502459</v>
      </c>
      <c r="O22" s="21">
        <f>+E22+G22+I22+K22+M22</f>
        <v>-414179</v>
      </c>
    </row>
    <row r="23" spans="1:15" ht="12.75">
      <c r="A23" s="1" t="s">
        <v>31</v>
      </c>
      <c r="B23" s="1"/>
      <c r="C23" s="1"/>
      <c r="D23" s="9">
        <f aca="true" t="shared" si="3" ref="D23:O23">+D21+D22</f>
        <v>3259374</v>
      </c>
      <c r="E23" s="10">
        <f t="shared" si="3"/>
        <v>1430295</v>
      </c>
      <c r="F23" s="9">
        <f t="shared" si="3"/>
        <v>65906</v>
      </c>
      <c r="G23" s="10">
        <f t="shared" si="3"/>
        <v>83780</v>
      </c>
      <c r="H23" s="9">
        <f t="shared" si="3"/>
        <v>64502</v>
      </c>
      <c r="I23" s="10">
        <f t="shared" si="3"/>
        <v>35465</v>
      </c>
      <c r="J23" s="9">
        <f t="shared" si="3"/>
        <v>20895</v>
      </c>
      <c r="K23" s="10">
        <f t="shared" si="3"/>
        <v>10789</v>
      </c>
      <c r="L23" s="9">
        <f t="shared" si="3"/>
        <v>-2138796</v>
      </c>
      <c r="M23" s="10">
        <f t="shared" si="3"/>
        <v>-474973</v>
      </c>
      <c r="N23" s="9">
        <f t="shared" si="3"/>
        <v>1271881</v>
      </c>
      <c r="O23" s="10">
        <f t="shared" si="3"/>
        <v>1085356</v>
      </c>
    </row>
    <row r="24" spans="1:15" ht="12.75">
      <c r="A24" s="1" t="s">
        <v>32</v>
      </c>
      <c r="B24" s="1"/>
      <c r="C24" s="1"/>
      <c r="D24" s="9">
        <v>0</v>
      </c>
      <c r="E24" s="10">
        <v>0</v>
      </c>
      <c r="F24" s="9">
        <v>0</v>
      </c>
      <c r="G24" s="10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17">
        <v>-23319</v>
      </c>
      <c r="O24" s="18">
        <v>8560</v>
      </c>
    </row>
    <row r="25" spans="1:15" ht="13.5" thickBot="1">
      <c r="A25" s="1" t="s">
        <v>33</v>
      </c>
      <c r="B25" s="1"/>
      <c r="C25" s="1"/>
      <c r="D25" s="26">
        <f aca="true" t="shared" si="4" ref="D25:O25">+D23+D24</f>
        <v>3259374</v>
      </c>
      <c r="E25" s="27">
        <f t="shared" si="4"/>
        <v>1430295</v>
      </c>
      <c r="F25" s="26">
        <f t="shared" si="4"/>
        <v>65906</v>
      </c>
      <c r="G25" s="27">
        <f t="shared" si="4"/>
        <v>83780</v>
      </c>
      <c r="H25" s="26">
        <f t="shared" si="4"/>
        <v>64502</v>
      </c>
      <c r="I25" s="27">
        <f t="shared" si="4"/>
        <v>35465</v>
      </c>
      <c r="J25" s="26">
        <f t="shared" si="4"/>
        <v>20895</v>
      </c>
      <c r="K25" s="27">
        <f t="shared" si="4"/>
        <v>10789</v>
      </c>
      <c r="L25" s="26">
        <f t="shared" si="4"/>
        <v>-2138796</v>
      </c>
      <c r="M25" s="27">
        <f t="shared" si="4"/>
        <v>-474973</v>
      </c>
      <c r="N25" s="26">
        <f t="shared" si="4"/>
        <v>1248562</v>
      </c>
      <c r="O25" s="27">
        <f t="shared" si="4"/>
        <v>1093916</v>
      </c>
    </row>
    <row r="26" spans="1:15" ht="12.75">
      <c r="A26" s="1"/>
      <c r="B26" s="1"/>
      <c r="C26" s="1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</row>
    <row r="27" spans="1:15" ht="12.75">
      <c r="A27" s="6"/>
      <c r="B27" s="6"/>
      <c r="C27" s="6"/>
      <c r="D27" s="48" t="s">
        <v>43</v>
      </c>
      <c r="E27" s="49" t="s">
        <v>45</v>
      </c>
      <c r="F27" s="48" t="s">
        <v>43</v>
      </c>
      <c r="G27" s="49" t="s">
        <v>45</v>
      </c>
      <c r="H27" s="48" t="s">
        <v>43</v>
      </c>
      <c r="I27" s="49" t="s">
        <v>45</v>
      </c>
      <c r="J27" s="48" t="s">
        <v>43</v>
      </c>
      <c r="K27" s="49" t="s">
        <v>45</v>
      </c>
      <c r="L27" s="48" t="s">
        <v>43</v>
      </c>
      <c r="M27" s="49" t="s">
        <v>45</v>
      </c>
      <c r="N27" s="48" t="s">
        <v>43</v>
      </c>
      <c r="O27" s="49" t="s">
        <v>45</v>
      </c>
    </row>
    <row r="28" spans="1:15" ht="12.75">
      <c r="A28" s="1"/>
      <c r="B28" s="1"/>
      <c r="C28" s="1"/>
      <c r="D28" s="9" t="s">
        <v>5</v>
      </c>
      <c r="E28" s="10" t="s">
        <v>5</v>
      </c>
      <c r="F28" s="9" t="s">
        <v>5</v>
      </c>
      <c r="G28" s="10" t="s">
        <v>5</v>
      </c>
      <c r="H28" s="9" t="s">
        <v>5</v>
      </c>
      <c r="I28" s="10" t="s">
        <v>5</v>
      </c>
      <c r="J28" s="9" t="s">
        <v>5</v>
      </c>
      <c r="K28" s="10" t="s">
        <v>5</v>
      </c>
      <c r="L28" s="9" t="s">
        <v>5</v>
      </c>
      <c r="M28" s="10" t="s">
        <v>5</v>
      </c>
      <c r="N28" s="9" t="s">
        <v>5</v>
      </c>
      <c r="O28" s="10" t="s">
        <v>5</v>
      </c>
    </row>
    <row r="29" spans="1:15" ht="12.75">
      <c r="A29" s="4" t="s">
        <v>15</v>
      </c>
      <c r="B29" s="1"/>
      <c r="C29" s="1"/>
      <c r="D29" s="2"/>
      <c r="E29" s="3"/>
      <c r="F29" s="2"/>
      <c r="G29" s="3"/>
      <c r="H29" s="2"/>
      <c r="I29" s="3"/>
      <c r="J29" s="2"/>
      <c r="K29" s="3"/>
      <c r="L29" s="2"/>
      <c r="M29" s="3"/>
      <c r="N29" s="2"/>
      <c r="O29" s="3"/>
    </row>
    <row r="30" spans="1:15" ht="12.75">
      <c r="A30" s="19" t="s">
        <v>16</v>
      </c>
      <c r="B30" s="19"/>
      <c r="C30" s="19"/>
      <c r="D30" s="28">
        <v>179536360</v>
      </c>
      <c r="E30" s="29">
        <v>174729439</v>
      </c>
      <c r="F30" s="28">
        <v>10855126</v>
      </c>
      <c r="G30" s="29">
        <v>9290211</v>
      </c>
      <c r="H30" s="28">
        <v>4593360</v>
      </c>
      <c r="I30" s="29">
        <v>4151352</v>
      </c>
      <c r="J30" s="28">
        <v>342428</v>
      </c>
      <c r="K30" s="29">
        <v>297089</v>
      </c>
      <c r="L30" s="28">
        <v>-8971841</v>
      </c>
      <c r="M30" s="29">
        <v>-8979571</v>
      </c>
      <c r="N30" s="33">
        <f>+D30+F30+H30+J30+L30</f>
        <v>186355433</v>
      </c>
      <c r="O30" s="30">
        <f>+E30+G30+I30+K30+M30</f>
        <v>179488520</v>
      </c>
    </row>
    <row r="31" spans="1:15" ht="12.75">
      <c r="A31" s="19" t="s">
        <v>37</v>
      </c>
      <c r="B31" s="19"/>
      <c r="C31" s="19"/>
      <c r="D31" s="31">
        <v>5594</v>
      </c>
      <c r="E31" s="32">
        <v>5564</v>
      </c>
      <c r="F31" s="31">
        <v>0</v>
      </c>
      <c r="G31" s="32">
        <v>0</v>
      </c>
      <c r="H31" s="31">
        <v>0</v>
      </c>
      <c r="I31" s="32">
        <v>0</v>
      </c>
      <c r="J31" s="33">
        <v>13867</v>
      </c>
      <c r="K31" s="30">
        <v>13343</v>
      </c>
      <c r="L31" s="31">
        <v>0</v>
      </c>
      <c r="M31" s="32">
        <v>0</v>
      </c>
      <c r="N31" s="20">
        <f>+D31+F31+H31+J31+L31</f>
        <v>19461</v>
      </c>
      <c r="O31" s="21">
        <f>+E31+G31+I31+K31+M31</f>
        <v>18907</v>
      </c>
    </row>
    <row r="32" spans="1:15" ht="13.5" thickBot="1">
      <c r="A32" s="19" t="s">
        <v>38</v>
      </c>
      <c r="B32" s="19"/>
      <c r="C32" s="19"/>
      <c r="D32" s="34">
        <f aca="true" t="shared" si="5" ref="D32:O32">+D30+D31</f>
        <v>179541954</v>
      </c>
      <c r="E32" s="35">
        <f t="shared" si="5"/>
        <v>174735003</v>
      </c>
      <c r="F32" s="34">
        <f t="shared" si="5"/>
        <v>10855126</v>
      </c>
      <c r="G32" s="35">
        <f t="shared" si="5"/>
        <v>9290211</v>
      </c>
      <c r="H32" s="34">
        <f t="shared" si="5"/>
        <v>4593360</v>
      </c>
      <c r="I32" s="35">
        <f t="shared" si="5"/>
        <v>4151352</v>
      </c>
      <c r="J32" s="34">
        <f t="shared" si="5"/>
        <v>356295</v>
      </c>
      <c r="K32" s="35">
        <f t="shared" si="5"/>
        <v>310432</v>
      </c>
      <c r="L32" s="34">
        <f t="shared" si="5"/>
        <v>-8971841</v>
      </c>
      <c r="M32" s="35">
        <f t="shared" si="5"/>
        <v>-8979571</v>
      </c>
      <c r="N32" s="34">
        <f t="shared" si="5"/>
        <v>186374894</v>
      </c>
      <c r="O32" s="35">
        <f t="shared" si="5"/>
        <v>179507427</v>
      </c>
    </row>
    <row r="33" spans="1:15" ht="12.75">
      <c r="A33" s="19"/>
      <c r="B33" s="19"/>
      <c r="C33" s="19"/>
      <c r="D33" s="31"/>
      <c r="E33" s="32"/>
      <c r="F33" s="31"/>
      <c r="G33" s="32"/>
      <c r="H33" s="31"/>
      <c r="I33" s="32"/>
      <c r="J33" s="31"/>
      <c r="K33" s="32"/>
      <c r="L33" s="31"/>
      <c r="M33" s="32"/>
      <c r="N33" s="28"/>
      <c r="O33" s="32"/>
    </row>
    <row r="34" spans="1:15" ht="13.5" thickBot="1">
      <c r="A34" s="19" t="s">
        <v>35</v>
      </c>
      <c r="B34" s="19"/>
      <c r="C34" s="19"/>
      <c r="D34" s="40">
        <v>163225578</v>
      </c>
      <c r="E34" s="41">
        <v>159435496</v>
      </c>
      <c r="F34" s="40">
        <v>9482801</v>
      </c>
      <c r="G34" s="41">
        <v>7954472</v>
      </c>
      <c r="H34" s="40">
        <v>3310893</v>
      </c>
      <c r="I34" s="41">
        <v>2970054</v>
      </c>
      <c r="J34" s="40">
        <v>188842</v>
      </c>
      <c r="K34" s="41">
        <v>160359</v>
      </c>
      <c r="L34" s="40">
        <v>-5982955</v>
      </c>
      <c r="M34" s="41">
        <v>-6075735</v>
      </c>
      <c r="N34" s="42">
        <f>+D34+F34+H34+J34+L34</f>
        <v>170225159</v>
      </c>
      <c r="O34" s="41">
        <f>+E34+G34+I34+K34+M34</f>
        <v>164444646</v>
      </c>
    </row>
    <row r="35" spans="1:15" ht="12.75">
      <c r="A35" s="1"/>
      <c r="B35" s="1"/>
      <c r="C35" s="1"/>
      <c r="D35" s="2"/>
      <c r="E35" s="3"/>
      <c r="F35" s="2"/>
      <c r="G35" s="3"/>
      <c r="H35" s="2"/>
      <c r="I35" s="3"/>
      <c r="J35" s="2"/>
      <c r="K35" s="3"/>
      <c r="L35" s="2"/>
      <c r="M35" s="3"/>
      <c r="N35" s="2"/>
      <c r="O35" s="3"/>
    </row>
    <row r="36" spans="1:15" ht="12.75">
      <c r="A36" s="1"/>
      <c r="B36" s="1"/>
      <c r="C36" s="1"/>
      <c r="D36" s="7" t="s">
        <v>43</v>
      </c>
      <c r="E36" s="8" t="s">
        <v>44</v>
      </c>
      <c r="F36" s="7" t="s">
        <v>43</v>
      </c>
      <c r="G36" s="8" t="s">
        <v>44</v>
      </c>
      <c r="H36" s="7" t="s">
        <v>43</v>
      </c>
      <c r="I36" s="8" t="s">
        <v>44</v>
      </c>
      <c r="J36" s="7" t="s">
        <v>43</v>
      </c>
      <c r="K36" s="8" t="s">
        <v>44</v>
      </c>
      <c r="L36" s="7" t="s">
        <v>43</v>
      </c>
      <c r="M36" s="8" t="s">
        <v>44</v>
      </c>
      <c r="N36" s="7" t="s">
        <v>43</v>
      </c>
      <c r="O36" s="8" t="s">
        <v>44</v>
      </c>
    </row>
    <row r="37" spans="1:15" ht="12.75">
      <c r="A37" s="1"/>
      <c r="B37" s="1"/>
      <c r="C37" s="1"/>
      <c r="D37" s="9" t="s">
        <v>5</v>
      </c>
      <c r="E37" s="10" t="s">
        <v>5</v>
      </c>
      <c r="F37" s="9" t="s">
        <v>5</v>
      </c>
      <c r="G37" s="10" t="s">
        <v>5</v>
      </c>
      <c r="H37" s="9" t="s">
        <v>5</v>
      </c>
      <c r="I37" s="10" t="s">
        <v>5</v>
      </c>
      <c r="J37" s="9" t="s">
        <v>5</v>
      </c>
      <c r="K37" s="10" t="s">
        <v>5</v>
      </c>
      <c r="L37" s="9" t="s">
        <v>5</v>
      </c>
      <c r="M37" s="10" t="s">
        <v>5</v>
      </c>
      <c r="N37" s="9" t="s">
        <v>5</v>
      </c>
      <c r="O37" s="10" t="s">
        <v>5</v>
      </c>
    </row>
    <row r="38" spans="1:15" ht="12.75">
      <c r="A38" s="4" t="s">
        <v>17</v>
      </c>
      <c r="B38" s="1"/>
      <c r="C38" s="1"/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</row>
    <row r="39" spans="1:15" ht="12.75">
      <c r="A39" s="19" t="s">
        <v>18</v>
      </c>
      <c r="B39" s="19"/>
      <c r="C39" s="19"/>
      <c r="D39" s="28">
        <f>72834+138</f>
        <v>72972</v>
      </c>
      <c r="E39" s="29">
        <f>43646+1421</f>
        <v>45067</v>
      </c>
      <c r="F39" s="28">
        <v>3372</v>
      </c>
      <c r="G39" s="29">
        <v>1239</v>
      </c>
      <c r="H39" s="28">
        <v>304</v>
      </c>
      <c r="I39" s="29">
        <v>332</v>
      </c>
      <c r="J39" s="28">
        <v>2585</v>
      </c>
      <c r="K39" s="29">
        <v>738</v>
      </c>
      <c r="L39" s="33">
        <v>0</v>
      </c>
      <c r="M39" s="30">
        <v>0</v>
      </c>
      <c r="N39" s="9">
        <f>+D39+F39+H39+J39+L39</f>
        <v>79233</v>
      </c>
      <c r="O39" s="10">
        <f>+E39+G39+I39+K39+M39</f>
        <v>47376</v>
      </c>
    </row>
    <row r="40" spans="1:15" ht="12.75">
      <c r="A40" s="19" t="s">
        <v>19</v>
      </c>
      <c r="B40" s="19"/>
      <c r="C40" s="19"/>
      <c r="D40" s="28">
        <f>69691+5237</f>
        <v>74928</v>
      </c>
      <c r="E40" s="29">
        <f>66134+11028</f>
        <v>77162</v>
      </c>
      <c r="F40" s="28">
        <v>2968</v>
      </c>
      <c r="G40" s="29">
        <v>3383</v>
      </c>
      <c r="H40" s="28">
        <v>4025</v>
      </c>
      <c r="I40" s="29">
        <v>4041</v>
      </c>
      <c r="J40" s="28">
        <v>750</v>
      </c>
      <c r="K40" s="29">
        <v>889</v>
      </c>
      <c r="L40" s="33">
        <v>0</v>
      </c>
      <c r="M40" s="30">
        <v>0</v>
      </c>
      <c r="N40" s="9">
        <f>+D40+F40+H40+J40+L40</f>
        <v>82671</v>
      </c>
      <c r="O40" s="10">
        <f>+E40+G40+I40+K40+M40</f>
        <v>85475</v>
      </c>
    </row>
    <row r="41" spans="1:15" ht="12.75">
      <c r="A41" s="19" t="s">
        <v>20</v>
      </c>
      <c r="B41" s="19"/>
      <c r="C41" s="19"/>
      <c r="D41" s="31"/>
      <c r="E41" s="32"/>
      <c r="F41" s="31"/>
      <c r="G41" s="32"/>
      <c r="H41" s="31"/>
      <c r="I41" s="32"/>
      <c r="J41" s="31"/>
      <c r="K41" s="32"/>
      <c r="L41" s="33"/>
      <c r="M41" s="30"/>
      <c r="N41" s="28"/>
      <c r="O41" s="32"/>
    </row>
    <row r="42" spans="1:15" ht="13.5" thickBot="1">
      <c r="A42" s="19" t="s">
        <v>21</v>
      </c>
      <c r="B42" s="19"/>
      <c r="C42" s="19"/>
      <c r="D42" s="40">
        <f>165496+24546</f>
        <v>190042</v>
      </c>
      <c r="E42" s="41">
        <f>247362+43067</f>
        <v>290429</v>
      </c>
      <c r="F42" s="40">
        <v>23552</v>
      </c>
      <c r="G42" s="41">
        <v>-2203</v>
      </c>
      <c r="H42" s="40">
        <v>-5579</v>
      </c>
      <c r="I42" s="41">
        <v>-2250</v>
      </c>
      <c r="J42" s="40">
        <v>0</v>
      </c>
      <c r="K42" s="41">
        <v>3</v>
      </c>
      <c r="L42" s="40">
        <v>0</v>
      </c>
      <c r="M42" s="41">
        <v>0</v>
      </c>
      <c r="N42" s="42">
        <f>+D42+F42+H42+J42+L42</f>
        <v>208015</v>
      </c>
      <c r="O42" s="45">
        <f>+E42+G42+I42+K42+M42</f>
        <v>285979</v>
      </c>
    </row>
    <row r="43" spans="1:17" ht="12.75">
      <c r="A43" s="19"/>
      <c r="B43" s="19"/>
      <c r="C43" s="19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</row>
    <row r="44" spans="1:17" ht="12.75">
      <c r="A44" s="5" t="s">
        <v>22</v>
      </c>
      <c r="B44" s="1"/>
      <c r="C44" s="1"/>
      <c r="D44" s="2"/>
      <c r="E44" s="3"/>
      <c r="F44" s="2"/>
      <c r="G44" s="3"/>
      <c r="H44" s="2"/>
      <c r="I44" s="3"/>
      <c r="J44" s="2"/>
      <c r="K44" s="3"/>
      <c r="L44" s="2"/>
      <c r="M44" s="3"/>
      <c r="N44" s="2"/>
      <c r="O44" s="3"/>
      <c r="P44" s="2"/>
      <c r="Q44" s="3"/>
    </row>
    <row r="45" spans="1:17" ht="12.75" customHeight="1">
      <c r="A45" s="4"/>
      <c r="B45" s="4"/>
      <c r="C45" s="4"/>
      <c r="D45" s="50" t="s">
        <v>26</v>
      </c>
      <c r="E45" s="50"/>
      <c r="F45" s="50" t="s">
        <v>18</v>
      </c>
      <c r="G45" s="50"/>
      <c r="H45" s="50" t="s">
        <v>16</v>
      </c>
      <c r="I45" s="50"/>
      <c r="J45" s="50" t="s">
        <v>34</v>
      </c>
      <c r="K45" s="50"/>
      <c r="L45" s="2"/>
      <c r="M45" s="3"/>
      <c r="N45" s="2"/>
      <c r="O45" s="3"/>
      <c r="P45" s="2"/>
      <c r="Q45" s="3"/>
    </row>
    <row r="46" spans="1:17" ht="12.75">
      <c r="A46" s="36"/>
      <c r="B46" s="36"/>
      <c r="C46" s="36"/>
      <c r="D46" s="7" t="s">
        <v>43</v>
      </c>
      <c r="E46" s="8" t="s">
        <v>44</v>
      </c>
      <c r="F46" s="7" t="s">
        <v>43</v>
      </c>
      <c r="G46" s="8" t="s">
        <v>44</v>
      </c>
      <c r="H46" s="7" t="s">
        <v>43</v>
      </c>
      <c r="I46" s="46" t="s">
        <v>45</v>
      </c>
      <c r="J46" s="7" t="s">
        <v>43</v>
      </c>
      <c r="K46" s="8" t="s">
        <v>44</v>
      </c>
      <c r="L46" s="37"/>
      <c r="M46" s="38"/>
      <c r="N46" s="37"/>
      <c r="O46" s="38"/>
      <c r="P46" s="37"/>
      <c r="Q46" s="38"/>
    </row>
    <row r="47" spans="1:17" ht="12.75">
      <c r="A47" s="4"/>
      <c r="B47" s="4"/>
      <c r="C47" s="4"/>
      <c r="D47" s="9" t="s">
        <v>5</v>
      </c>
      <c r="E47" s="10" t="s">
        <v>5</v>
      </c>
      <c r="F47" s="9" t="s">
        <v>5</v>
      </c>
      <c r="G47" s="10" t="s">
        <v>5</v>
      </c>
      <c r="H47" s="9" t="s">
        <v>5</v>
      </c>
      <c r="I47" s="10" t="s">
        <v>5</v>
      </c>
      <c r="J47" s="9" t="s">
        <v>5</v>
      </c>
      <c r="K47" s="10" t="s">
        <v>5</v>
      </c>
      <c r="L47" s="2"/>
      <c r="M47" s="3"/>
      <c r="N47" s="2"/>
      <c r="O47" s="3"/>
      <c r="P47" s="2"/>
      <c r="Q47" s="3"/>
    </row>
    <row r="48" spans="1:17" ht="12.75">
      <c r="A48" s="47" t="s">
        <v>23</v>
      </c>
      <c r="B48" s="39"/>
      <c r="C48" s="1"/>
      <c r="D48" s="9">
        <v>7388474</v>
      </c>
      <c r="E48" s="10">
        <v>4768914</v>
      </c>
      <c r="F48" s="9">
        <v>50718</v>
      </c>
      <c r="G48" s="10">
        <v>35094</v>
      </c>
      <c r="H48" s="9">
        <v>166817701</v>
      </c>
      <c r="I48" s="10">
        <v>162568597</v>
      </c>
      <c r="J48" s="2">
        <v>4595856</v>
      </c>
      <c r="K48" s="3">
        <v>2012090</v>
      </c>
      <c r="L48" s="2"/>
      <c r="M48" s="3"/>
      <c r="N48" s="2"/>
      <c r="O48" s="3"/>
      <c r="P48" s="2"/>
      <c r="Q48" s="3"/>
    </row>
    <row r="49" spans="1:17" ht="12.75">
      <c r="A49" s="47" t="s">
        <v>24</v>
      </c>
      <c r="B49" s="39"/>
      <c r="C49" s="1"/>
      <c r="D49" s="9">
        <v>447803</v>
      </c>
      <c r="E49" s="10">
        <v>361430</v>
      </c>
      <c r="F49" s="9">
        <v>25683</v>
      </c>
      <c r="G49" s="10">
        <v>11267</v>
      </c>
      <c r="H49" s="9">
        <v>18839572</v>
      </c>
      <c r="I49" s="10">
        <v>17579299</v>
      </c>
      <c r="J49" s="2">
        <v>87352</v>
      </c>
      <c r="K49" s="3">
        <v>101095</v>
      </c>
      <c r="L49" s="2"/>
      <c r="M49" s="3"/>
      <c r="N49" s="2"/>
      <c r="O49" s="3"/>
      <c r="P49" s="2"/>
      <c r="Q49" s="3"/>
    </row>
    <row r="50" spans="1:17" ht="12.75">
      <c r="A50" s="47" t="s">
        <v>25</v>
      </c>
      <c r="B50" s="39"/>
      <c r="C50" s="1"/>
      <c r="D50" s="20">
        <v>282722</v>
      </c>
      <c r="E50" s="21">
        <v>236048</v>
      </c>
      <c r="F50" s="20">
        <v>2832</v>
      </c>
      <c r="G50" s="21">
        <v>1015</v>
      </c>
      <c r="H50" s="20">
        <v>9689462</v>
      </c>
      <c r="I50" s="21">
        <v>8339102</v>
      </c>
      <c r="J50" s="22">
        <v>58091</v>
      </c>
      <c r="K50" s="23">
        <v>6775</v>
      </c>
      <c r="L50" s="2"/>
      <c r="M50" s="3"/>
      <c r="N50" s="2"/>
      <c r="O50" s="3"/>
      <c r="P50" s="2"/>
      <c r="Q50" s="3"/>
    </row>
    <row r="51" spans="1:17" ht="12.75">
      <c r="A51" s="47"/>
      <c r="B51" s="39"/>
      <c r="C51" s="1"/>
      <c r="D51" s="17">
        <f aca="true" t="shared" si="6" ref="D51:K51">SUM(D48:D50)</f>
        <v>8118999</v>
      </c>
      <c r="E51" s="18">
        <f t="shared" si="6"/>
        <v>5366392</v>
      </c>
      <c r="F51" s="17">
        <f t="shared" si="6"/>
        <v>79233</v>
      </c>
      <c r="G51" s="18">
        <f t="shared" si="6"/>
        <v>47376</v>
      </c>
      <c r="H51" s="17">
        <f t="shared" si="6"/>
        <v>195346735</v>
      </c>
      <c r="I51" s="29">
        <f t="shared" si="6"/>
        <v>188486998</v>
      </c>
      <c r="J51" s="28">
        <f t="shared" si="6"/>
        <v>4741299</v>
      </c>
      <c r="K51" s="29">
        <f t="shared" si="6"/>
        <v>2119960</v>
      </c>
      <c r="L51" s="2"/>
      <c r="M51" s="3"/>
      <c r="N51" s="2"/>
      <c r="O51" s="3"/>
      <c r="P51" s="2"/>
      <c r="Q51" s="3"/>
    </row>
    <row r="52" spans="1:17" ht="12.75">
      <c r="A52" s="47" t="s">
        <v>3</v>
      </c>
      <c r="B52" s="39"/>
      <c r="C52" s="1"/>
      <c r="D52" s="9">
        <v>-3051732</v>
      </c>
      <c r="E52" s="10">
        <v>-726229</v>
      </c>
      <c r="F52" s="9">
        <v>0</v>
      </c>
      <c r="G52" s="10">
        <v>0</v>
      </c>
      <c r="H52" s="9">
        <v>-8971841</v>
      </c>
      <c r="I52" s="10">
        <v>-8979571</v>
      </c>
      <c r="J52" s="2">
        <v>-2966959</v>
      </c>
      <c r="K52" s="3">
        <v>-620425</v>
      </c>
      <c r="L52" s="2"/>
      <c r="M52" s="3"/>
      <c r="N52" s="2"/>
      <c r="O52" s="3"/>
      <c r="P52" s="2"/>
      <c r="Q52" s="3"/>
    </row>
    <row r="53" spans="1:17" ht="13.5" thickBot="1">
      <c r="A53" s="47" t="s">
        <v>4</v>
      </c>
      <c r="B53" s="39"/>
      <c r="C53" s="1"/>
      <c r="D53" s="26">
        <f>SUM(D51:D52)</f>
        <v>5067267</v>
      </c>
      <c r="E53" s="27">
        <f>SUM(E51:E52)</f>
        <v>4640163</v>
      </c>
      <c r="F53" s="26">
        <f>SUM(F51:F52)</f>
        <v>79233</v>
      </c>
      <c r="G53" s="27">
        <f>SUM(G51:G52)</f>
        <v>47376</v>
      </c>
      <c r="H53" s="26">
        <f>SUM(H51:H52)</f>
        <v>186374894</v>
      </c>
      <c r="I53" s="35">
        <f>+I51+I52</f>
        <v>179507427</v>
      </c>
      <c r="J53" s="34">
        <f>+J51+J52</f>
        <v>1774340</v>
      </c>
      <c r="K53" s="35">
        <f>+K51+K52</f>
        <v>1499535</v>
      </c>
      <c r="L53" s="2"/>
      <c r="M53" s="3"/>
      <c r="N53" s="2"/>
      <c r="O53" s="3"/>
      <c r="P53" s="2"/>
      <c r="Q53" s="3"/>
    </row>
  </sheetData>
  <mergeCells count="10">
    <mergeCell ref="D45:E45"/>
    <mergeCell ref="F45:G45"/>
    <mergeCell ref="H45:I45"/>
    <mergeCell ref="D7:E7"/>
    <mergeCell ref="F7:G7"/>
    <mergeCell ref="H7:I7"/>
    <mergeCell ref="J45:K45"/>
    <mergeCell ref="J7:K7"/>
    <mergeCell ref="L7:M7"/>
    <mergeCell ref="N7:O7"/>
  </mergeCells>
  <printOptions/>
  <pageMargins left="0.6" right="0.69" top="0.39" bottom="0.32" header="0.5" footer="0.32"/>
  <pageSetup fitToHeight="1" fitToWidth="1" horizontalDpi="600" verticalDpi="600" orientation="landscape" paperSize="9" scale="74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2005-01-26T08:35:10Z</cp:lastPrinted>
  <dcterms:created xsi:type="dcterms:W3CDTF">2003-04-29T03:29:21Z</dcterms:created>
  <dcterms:modified xsi:type="dcterms:W3CDTF">2005-01-26T08:35:11Z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